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ts\Desktop\PG 1st  &amp; 3rd Sem tabulation sheet, Dec 18 with Re-Exams\3rd Semester Tabulation Sheet  Nov -Dec  2018\"/>
    </mc:Choice>
  </mc:AlternateContent>
  <bookViews>
    <workbookView xWindow="360" yWindow="360" windowWidth="18735" windowHeight="10950" activeTab="1"/>
  </bookViews>
  <sheets>
    <sheet name="3rd sem PESE" sheetId="1" r:id="rId1"/>
    <sheet name="3rd sem CIA" sheetId="2" r:id="rId2"/>
    <sheet name="PT 3rd" sheetId="3" r:id="rId3"/>
  </sheets>
  <definedNames>
    <definedName name="_xlnm.Print_Area" localSheetId="1">'3rd sem CIA'!$A$2:$O$20</definedName>
    <definedName name="_xlnm.Print_Area" localSheetId="0">'3rd sem PESE'!$A$1:$M$31</definedName>
  </definedNames>
  <calcPr calcId="152511"/>
</workbook>
</file>

<file path=xl/calcChain.xml><?xml version="1.0" encoding="utf-8"?>
<calcChain xmlns="http://schemas.openxmlformats.org/spreadsheetml/2006/main">
  <c r="H9" i="3" l="1"/>
  <c r="J9" i="3" l="1"/>
  <c r="F9" i="3"/>
  <c r="D9" i="3"/>
  <c r="L9" i="3" l="1"/>
  <c r="D16" i="1"/>
  <c r="F16" i="1" s="1"/>
  <c r="G16" i="1" s="1"/>
  <c r="D17" i="1"/>
  <c r="F17" i="1" s="1"/>
  <c r="D18" i="1"/>
  <c r="F18" i="1" s="1"/>
  <c r="R9" i="3" l="1"/>
  <c r="S9" i="3" s="1"/>
  <c r="M9" i="3"/>
  <c r="G18" i="1"/>
  <c r="L18" i="1"/>
  <c r="M18" i="1" s="1"/>
  <c r="L17" i="1"/>
  <c r="M17" i="1" s="1"/>
  <c r="G17" i="1"/>
  <c r="L16" i="1"/>
  <c r="M16" i="1" s="1"/>
  <c r="D11" i="1"/>
  <c r="F11" i="1" s="1"/>
  <c r="L11" i="1" s="1"/>
  <c r="D12" i="1"/>
  <c r="F12" i="1" s="1"/>
  <c r="L12" i="1" s="1"/>
  <c r="D13" i="1"/>
  <c r="D14" i="1"/>
  <c r="F14" i="1" l="1"/>
  <c r="L14" i="1" s="1"/>
  <c r="M14" i="1" s="1"/>
  <c r="F13" i="1"/>
  <c r="L13" i="1" s="1"/>
  <c r="M13" i="1" s="1"/>
  <c r="M11" i="1"/>
  <c r="G11" i="1"/>
  <c r="M12" i="1"/>
  <c r="D9" i="2"/>
  <c r="D10" i="2"/>
  <c r="D11" i="2"/>
  <c r="D12" i="2"/>
  <c r="D13" i="2"/>
  <c r="D14" i="2"/>
  <c r="D15" i="2"/>
  <c r="D8" i="2"/>
  <c r="F8" i="2"/>
  <c r="F9" i="2"/>
  <c r="F10" i="2"/>
  <c r="F11" i="2"/>
  <c r="F12" i="2"/>
  <c r="H11" i="2" l="1"/>
  <c r="I11" i="2" s="1"/>
  <c r="G13" i="1"/>
  <c r="G14" i="1"/>
  <c r="G12" i="1"/>
  <c r="H10" i="2"/>
  <c r="H12" i="2"/>
  <c r="H9" i="2"/>
  <c r="H8" i="2"/>
  <c r="I8" i="2" s="1"/>
  <c r="F13" i="2"/>
  <c r="F14" i="2"/>
  <c r="H14" i="2" s="1"/>
  <c r="F15" i="2"/>
  <c r="H15" i="2" s="1"/>
  <c r="N11" i="2" l="1"/>
  <c r="O11" i="2" s="1"/>
  <c r="I9" i="2"/>
  <c r="N9" i="2"/>
  <c r="O9" i="2" s="1"/>
  <c r="I14" i="2"/>
  <c r="N14" i="2"/>
  <c r="O14" i="2" s="1"/>
  <c r="I12" i="2"/>
  <c r="N12" i="2"/>
  <c r="O12" i="2" s="1"/>
  <c r="I10" i="2"/>
  <c r="N10" i="2"/>
  <c r="O10" i="2" s="1"/>
  <c r="I15" i="2"/>
  <c r="N15" i="2"/>
  <c r="O15" i="2" s="1"/>
  <c r="H13" i="2"/>
  <c r="N8" i="2"/>
  <c r="O8" i="2" s="1"/>
  <c r="D19" i="1"/>
  <c r="F19" i="1" s="1"/>
  <c r="L19" i="1" s="1"/>
  <c r="D15" i="1"/>
  <c r="F15" i="1" s="1"/>
  <c r="L15" i="1" s="1"/>
  <c r="D10" i="1"/>
  <c r="F10" i="1" s="1"/>
  <c r="L10" i="1" s="1"/>
  <c r="D9" i="1"/>
  <c r="F9" i="1" s="1"/>
  <c r="L9" i="1" s="1"/>
  <c r="D8" i="1"/>
  <c r="F8" i="1" s="1"/>
  <c r="L8" i="1" s="1"/>
  <c r="D7" i="1"/>
  <c r="I13" i="2" l="1"/>
  <c r="N13" i="2"/>
  <c r="O13" i="2" s="1"/>
  <c r="F7" i="1"/>
  <c r="L7" i="1" s="1"/>
  <c r="M7" i="1" s="1"/>
  <c r="G8" i="1"/>
  <c r="M8" i="1"/>
  <c r="M9" i="1"/>
  <c r="G9" i="1"/>
  <c r="G10" i="1"/>
  <c r="M10" i="1"/>
  <c r="G15" i="1"/>
  <c r="M19" i="1"/>
  <c r="G19" i="1"/>
  <c r="G7" i="1" l="1"/>
  <c r="M15" i="1"/>
</calcChain>
</file>

<file path=xl/sharedStrings.xml><?xml version="1.0" encoding="utf-8"?>
<sst xmlns="http://schemas.openxmlformats.org/spreadsheetml/2006/main" count="159" uniqueCount="83">
  <si>
    <t>Power and Energy Systems Engineering</t>
  </si>
  <si>
    <t>SL. No.</t>
  </si>
  <si>
    <t>Registration no.</t>
  </si>
  <si>
    <t>TGP</t>
  </si>
  <si>
    <t>Credit</t>
  </si>
  <si>
    <t xml:space="preserve"> </t>
  </si>
  <si>
    <t>1st Tabulator</t>
  </si>
  <si>
    <t>2nd Tabulator</t>
  </si>
  <si>
    <t>Control &amp; Industrial Automation.</t>
  </si>
  <si>
    <t>NATIONAL INSTITUTE OF TECHNOLOGY SILCHAR</t>
  </si>
  <si>
    <t>TCP</t>
  </si>
  <si>
    <t>1ST</t>
  </si>
  <si>
    <t>CPI Below 6.00</t>
  </si>
  <si>
    <t>CPI</t>
  </si>
  <si>
    <t>EE-601</t>
  </si>
  <si>
    <t>EEC-601</t>
  </si>
  <si>
    <t>SEMINAR-1</t>
  </si>
  <si>
    <t>2ND</t>
  </si>
  <si>
    <t>3RD</t>
  </si>
  <si>
    <t>SPI / 3RD</t>
  </si>
  <si>
    <t>SPI/ 3RD</t>
  </si>
  <si>
    <t>Asstt. Registrar,Acad</t>
  </si>
  <si>
    <t>Registrar</t>
  </si>
  <si>
    <t>,</t>
  </si>
  <si>
    <t>Regn</t>
  </si>
  <si>
    <t>A</t>
  </si>
  <si>
    <t>SPI</t>
  </si>
  <si>
    <t xml:space="preserve">Name </t>
  </si>
  <si>
    <t xml:space="preserve">EEC-602 </t>
  </si>
  <si>
    <t>Major Project ( Part-I)</t>
  </si>
  <si>
    <t>34+34+10=78</t>
  </si>
  <si>
    <t>Dean, Academic</t>
  </si>
  <si>
    <t xml:space="preserve">                                  Dean, Academic</t>
  </si>
  <si>
    <t>1st  Tabulator                            2nd Tabulator</t>
  </si>
  <si>
    <t xml:space="preserve">   Asstt. Registrar,Acad</t>
  </si>
  <si>
    <t>32+32+12=76</t>
  </si>
  <si>
    <t xml:space="preserve">    3RD SEM M. TECH  ELECTRICAL(CIA) TABULATION SHEET-NOVEMBER-DECEMBER, 2018</t>
  </si>
  <si>
    <t>3RD SEM M. TECH  ELECTRICAL  TABULATION SHEET-NOVEMBER-DECEMBER 2018</t>
  </si>
  <si>
    <t>17-23-101</t>
  </si>
  <si>
    <t>17-23-102</t>
  </si>
  <si>
    <t>17-23-103</t>
  </si>
  <si>
    <t>17-23-106</t>
  </si>
  <si>
    <t>17-23-109</t>
  </si>
  <si>
    <t>17-23-111</t>
  </si>
  <si>
    <t>17-23-112</t>
  </si>
  <si>
    <t>17-23-113</t>
  </si>
  <si>
    <t>17-23-114</t>
  </si>
  <si>
    <t>17-23-115</t>
  </si>
  <si>
    <t>17-23-116</t>
  </si>
  <si>
    <t>17-23-117</t>
  </si>
  <si>
    <t>17-23-118</t>
  </si>
  <si>
    <t>17-23-119</t>
  </si>
  <si>
    <t>3RD SEM M. TECH  (PART-TIME) ELECTRICAL  TABULATION SHEET-NOVEMBER-DECEMBER 2018</t>
  </si>
  <si>
    <t>SPI/CPI</t>
  </si>
  <si>
    <t xml:space="preserve">Below </t>
  </si>
  <si>
    <t>AA</t>
  </si>
  <si>
    <t>EE-504</t>
  </si>
  <si>
    <t>Power System Lab</t>
  </si>
  <si>
    <t>EE-505</t>
  </si>
  <si>
    <t>Seminar-I</t>
  </si>
  <si>
    <t>EE 506   (El-I)</t>
  </si>
  <si>
    <t>Energy,Ecology &amp; Enivn.</t>
  </si>
  <si>
    <t>Power Quality</t>
  </si>
  <si>
    <t>17-23-202</t>
  </si>
  <si>
    <t>17-23-204</t>
  </si>
  <si>
    <t>17-23-205</t>
  </si>
  <si>
    <t>17-23-208</t>
  </si>
  <si>
    <t>17-23-209</t>
  </si>
  <si>
    <t>17-23-212</t>
  </si>
  <si>
    <t>17-23-213</t>
  </si>
  <si>
    <t>17-23-214</t>
  </si>
  <si>
    <t>Sem</t>
  </si>
  <si>
    <t>2ND SEM</t>
  </si>
  <si>
    <t>CPI/3RD</t>
  </si>
  <si>
    <t>1ST SEM</t>
  </si>
  <si>
    <t>AB</t>
  </si>
  <si>
    <t>BB</t>
  </si>
  <si>
    <t>F</t>
  </si>
  <si>
    <t>3rd</t>
  </si>
  <si>
    <t>EE- 508   (El-II)</t>
  </si>
  <si>
    <t xml:space="preserve">    MAJOR PROJECT- PART-1</t>
  </si>
  <si>
    <t xml:space="preserve">                     2nd Tabulator</t>
  </si>
  <si>
    <t xml:space="preserve">                Asstt. Registrar,Acad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</si>
</sst>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33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b/>
      <sz val="18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Verdana"/>
      <family val="2"/>
    </font>
    <font>
      <sz val="18"/>
      <name val="Arial"/>
      <family val="2"/>
    </font>
    <font>
      <b/>
      <sz val="20"/>
      <name val="Times New Roman"/>
      <family val="1"/>
    </font>
    <font>
      <b/>
      <sz val="16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sz val="20"/>
      <name val="Times New Roman"/>
      <family val="1"/>
    </font>
    <font>
      <sz val="24"/>
      <name val="Verdana"/>
      <family val="2"/>
    </font>
    <font>
      <b/>
      <sz val="20"/>
      <name val="Rockwell Extra Bold"/>
      <family val="1"/>
    </font>
    <font>
      <b/>
      <sz val="18"/>
      <name val="Stencil"/>
      <family val="5"/>
    </font>
    <font>
      <b/>
      <sz val="11"/>
      <name val="Times New Roman"/>
      <family val="1"/>
    </font>
    <font>
      <b/>
      <sz val="20"/>
      <name val="Arial"/>
      <family val="2"/>
    </font>
    <font>
      <sz val="20"/>
      <name val="Arial"/>
      <family val="2"/>
    </font>
    <font>
      <b/>
      <sz val="18"/>
      <name val="Showcard Gothic"/>
      <family val="5"/>
    </font>
    <font>
      <b/>
      <sz val="22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sz val="16"/>
      <name val="Arial"/>
      <family val="2"/>
    </font>
    <font>
      <b/>
      <sz val="18"/>
      <name val="Snap ITC"/>
      <family val="5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9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8" fillId="0" borderId="0" xfId="1" applyFont="1"/>
    <xf numFmtId="0" fontId="8" fillId="0" borderId="0" xfId="1" applyFont="1" applyAlignment="1">
      <alignment horizontal="center"/>
    </xf>
    <xf numFmtId="0" fontId="12" fillId="0" borderId="0" xfId="0" applyFont="1" applyAlignment="1"/>
    <xf numFmtId="0" fontId="7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12" fillId="0" borderId="0" xfId="0" applyFont="1" applyAlignment="1">
      <alignment horizontal="left" wrapText="1"/>
    </xf>
    <xf numFmtId="0" fontId="14" fillId="0" borderId="8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2" fontId="16" fillId="0" borderId="1" xfId="1" applyNumberFormat="1" applyFont="1" applyBorder="1" applyAlignment="1">
      <alignment horizontal="center" vertical="center" wrapText="1"/>
    </xf>
    <xf numFmtId="0" fontId="4" fillId="0" borderId="0" xfId="1" applyFont="1" applyAlignment="1">
      <alignment wrapText="1"/>
    </xf>
    <xf numFmtId="0" fontId="4" fillId="0" borderId="0" xfId="0" applyFont="1" applyAlignment="1">
      <alignment wrapText="1"/>
    </xf>
    <xf numFmtId="0" fontId="17" fillId="0" borderId="1" xfId="0" applyNumberFormat="1" applyFont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2" fontId="13" fillId="0" borderId="1" xfId="1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22" fillId="0" borderId="0" xfId="1" applyFont="1" applyAlignment="1">
      <alignment wrapText="1"/>
    </xf>
    <xf numFmtId="0" fontId="23" fillId="0" borderId="0" xfId="0" applyFont="1" applyAlignment="1">
      <alignment wrapText="1"/>
    </xf>
    <xf numFmtId="0" fontId="4" fillId="0" borderId="0" xfId="0" applyFont="1" applyAlignment="1"/>
    <xf numFmtId="164" fontId="25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1" fillId="0" borderId="0" xfId="0" applyFont="1"/>
    <xf numFmtId="0" fontId="27" fillId="0" borderId="1" xfId="0" applyFont="1" applyBorder="1" applyAlignment="1">
      <alignment horizontal="center" vertical="center" wrapText="1"/>
    </xf>
    <xf numFmtId="2" fontId="2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0" fontId="21" fillId="0" borderId="1" xfId="0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28" fillId="0" borderId="0" xfId="0" applyFont="1" applyAlignment="1"/>
    <xf numFmtId="0" fontId="3" fillId="0" borderId="0" xfId="0" applyFont="1" applyAlignment="1">
      <alignment horizontal="center" wrapText="1"/>
    </xf>
    <xf numFmtId="0" fontId="28" fillId="0" borderId="0" xfId="0" applyFont="1"/>
    <xf numFmtId="0" fontId="2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8" fillId="0" borderId="0" xfId="0" applyFont="1" applyAlignment="1"/>
    <xf numFmtId="0" fontId="13" fillId="0" borderId="8" xfId="0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2" fontId="13" fillId="0" borderId="1" xfId="1" applyNumberFormat="1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20" fillId="0" borderId="2" xfId="1" applyFont="1" applyBorder="1" applyAlignment="1">
      <alignment horizontal="center" vertical="center" wrapText="1"/>
    </xf>
    <xf numFmtId="0" fontId="20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0" fillId="0" borderId="0" xfId="0" applyAlignment="1"/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32" fillId="0" borderId="0" xfId="1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22" fillId="0" borderId="0" xfId="1" applyFont="1" applyAlignment="1">
      <alignment horizont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4" fillId="0" borderId="0" xfId="1" applyFont="1" applyAlignment="1">
      <alignment horizontal="left" wrapText="1"/>
    </xf>
    <xf numFmtId="0" fontId="4" fillId="0" borderId="0" xfId="0" applyFont="1" applyAlignment="1"/>
    <xf numFmtId="0" fontId="5" fillId="0" borderId="0" xfId="1" applyFont="1" applyAlignment="1">
      <alignment horizontal="center" wrapText="1"/>
    </xf>
    <xf numFmtId="0" fontId="5" fillId="0" borderId="0" xfId="1" applyFont="1" applyAlignment="1">
      <alignment horizontal="left" wrapText="1"/>
    </xf>
    <xf numFmtId="0" fontId="0" fillId="0" borderId="0" xfId="0" applyAlignment="1">
      <alignment horizontal="left" wrapText="1"/>
    </xf>
    <xf numFmtId="0" fontId="23" fillId="0" borderId="0" xfId="0" applyFont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0" xfId="0" applyFont="1" applyAlignment="1"/>
    <xf numFmtId="0" fontId="29" fillId="0" borderId="5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37"/>
  <sheetViews>
    <sheetView view="pageBreakPreview" zoomScale="68" zoomScaleNormal="75" zoomScaleSheetLayoutView="68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E20" sqref="E20"/>
    </sheetView>
  </sheetViews>
  <sheetFormatPr defaultColWidth="9.140625" defaultRowHeight="12.75" x14ac:dyDescent="0.2"/>
  <cols>
    <col min="1" max="1" width="8.140625" style="1" customWidth="1"/>
    <col min="2" max="2" width="27.7109375" style="1" customWidth="1"/>
    <col min="3" max="3" width="16.42578125" style="1" customWidth="1"/>
    <col min="4" max="4" width="18.85546875" style="1" customWidth="1"/>
    <col min="5" max="5" width="15.5703125" style="1" customWidth="1"/>
    <col min="6" max="6" width="17.7109375" style="1" customWidth="1"/>
    <col min="7" max="7" width="21.28515625" style="1" customWidth="1"/>
    <col min="8" max="8" width="18.140625" style="1" customWidth="1"/>
    <col min="9" max="9" width="18.7109375" style="1" customWidth="1"/>
    <col min="10" max="10" width="20.85546875" style="1" customWidth="1"/>
    <col min="11" max="11" width="19.42578125" style="1" customWidth="1"/>
    <col min="12" max="12" width="21.42578125" style="1" customWidth="1"/>
    <col min="13" max="13" width="15.140625" style="1" customWidth="1"/>
    <col min="14" max="16384" width="9.140625" style="1"/>
  </cols>
  <sheetData>
    <row r="1" spans="1:14" ht="41.25" customHeight="1" x14ac:dyDescent="0.2">
      <c r="A1" s="68" t="s">
        <v>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4" ht="30.75" customHeight="1" x14ac:dyDescent="0.2">
      <c r="A2" s="70" t="s">
        <v>37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4" ht="42" customHeight="1" x14ac:dyDescent="0.2">
      <c r="A3" s="71" t="s">
        <v>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4" ht="27" customHeight="1" x14ac:dyDescent="0.2">
      <c r="A4" s="75" t="s">
        <v>1</v>
      </c>
      <c r="B4" s="74" t="s">
        <v>2</v>
      </c>
      <c r="C4" s="76" t="s">
        <v>14</v>
      </c>
      <c r="D4" s="76"/>
      <c r="E4" s="74" t="s">
        <v>10</v>
      </c>
      <c r="F4" s="75" t="s">
        <v>3</v>
      </c>
      <c r="G4" s="75" t="s">
        <v>20</v>
      </c>
      <c r="H4" s="78" t="s">
        <v>11</v>
      </c>
      <c r="I4" s="79"/>
      <c r="J4" s="73" t="s">
        <v>17</v>
      </c>
      <c r="K4" s="73"/>
      <c r="L4" s="8" t="s">
        <v>18</v>
      </c>
      <c r="M4" s="73" t="s">
        <v>12</v>
      </c>
    </row>
    <row r="5" spans="1:14" ht="37.5" customHeight="1" x14ac:dyDescent="0.2">
      <c r="A5" s="75"/>
      <c r="B5" s="75"/>
      <c r="C5" s="77" t="s">
        <v>80</v>
      </c>
      <c r="D5" s="77"/>
      <c r="E5" s="74"/>
      <c r="F5" s="75"/>
      <c r="G5" s="75"/>
      <c r="H5" s="80" t="s">
        <v>10</v>
      </c>
      <c r="I5" s="80" t="s">
        <v>3</v>
      </c>
      <c r="J5" s="74" t="s">
        <v>10</v>
      </c>
      <c r="K5" s="74" t="s">
        <v>3</v>
      </c>
      <c r="L5" s="8" t="s">
        <v>13</v>
      </c>
      <c r="M5" s="73"/>
    </row>
    <row r="6" spans="1:14" ht="32.25" customHeight="1" x14ac:dyDescent="0.2">
      <c r="A6" s="75"/>
      <c r="B6" s="75"/>
      <c r="C6" s="9" t="s">
        <v>4</v>
      </c>
      <c r="D6" s="9">
        <v>10</v>
      </c>
      <c r="E6" s="74"/>
      <c r="F6" s="75"/>
      <c r="G6" s="75"/>
      <c r="H6" s="81"/>
      <c r="I6" s="81"/>
      <c r="J6" s="74"/>
      <c r="K6" s="74"/>
      <c r="L6" s="24" t="s">
        <v>30</v>
      </c>
      <c r="M6" s="73"/>
    </row>
    <row r="7" spans="1:14" ht="36" customHeight="1" x14ac:dyDescent="0.2">
      <c r="A7" s="25">
        <v>1</v>
      </c>
      <c r="B7" s="34" t="s">
        <v>38</v>
      </c>
      <c r="C7" s="25" t="s">
        <v>55</v>
      </c>
      <c r="D7" s="25">
        <f t="shared" ref="D7:D19" si="0">IF(C7="AA",10, IF(C7="AB",9, IF(C7="BB",8, IF(C7="BC",7,IF(C7="CC",6, IF(C7="CD",5, IF(C7="DD",4,IF(C7="F",0))))))))</f>
        <v>10</v>
      </c>
      <c r="E7" s="26">
        <v>10</v>
      </c>
      <c r="F7" s="26">
        <f>(D7*10)</f>
        <v>100</v>
      </c>
      <c r="G7" s="42">
        <f>F7/E7</f>
        <v>10</v>
      </c>
      <c r="H7" s="25">
        <v>34</v>
      </c>
      <c r="I7" s="25">
        <v>274</v>
      </c>
      <c r="J7" s="26">
        <v>34</v>
      </c>
      <c r="K7" s="26">
        <v>320</v>
      </c>
      <c r="L7" s="27">
        <f>(F7+K7+I7)/(E7+J7+H7)</f>
        <v>8.8974358974358978</v>
      </c>
      <c r="M7" s="10" t="str">
        <f>IF(L7&lt;6,"***", IF(L7&gt;=6,"-"))</f>
        <v>-</v>
      </c>
    </row>
    <row r="8" spans="1:14" ht="35.25" customHeight="1" x14ac:dyDescent="0.2">
      <c r="A8" s="25">
        <v>2</v>
      </c>
      <c r="B8" s="34" t="s">
        <v>39</v>
      </c>
      <c r="C8" s="25" t="s">
        <v>75</v>
      </c>
      <c r="D8" s="25">
        <f t="shared" si="0"/>
        <v>9</v>
      </c>
      <c r="E8" s="26">
        <v>10</v>
      </c>
      <c r="F8" s="26">
        <f t="shared" ref="F8:F19" si="1">(D8*10)</f>
        <v>90</v>
      </c>
      <c r="G8" s="42">
        <f t="shared" ref="G8:G19" si="2">F8/E8</f>
        <v>9</v>
      </c>
      <c r="H8" s="25">
        <v>34</v>
      </c>
      <c r="I8" s="52">
        <v>208</v>
      </c>
      <c r="J8" s="26">
        <v>34</v>
      </c>
      <c r="K8" s="26">
        <v>230</v>
      </c>
      <c r="L8" s="27">
        <f t="shared" ref="L8:L19" si="3">(F8+K8+I8)/(E8+J8+H8)</f>
        <v>6.7692307692307692</v>
      </c>
      <c r="M8" s="10" t="str">
        <f t="shared" ref="M8:M19" si="4">IF(L8&lt;6,"***", IF(L8&gt;=6,"-"))</f>
        <v>-</v>
      </c>
      <c r="N8" s="1" t="s">
        <v>5</v>
      </c>
    </row>
    <row r="9" spans="1:14" ht="35.25" customHeight="1" x14ac:dyDescent="0.2">
      <c r="A9" s="25">
        <v>3</v>
      </c>
      <c r="B9" s="34" t="s">
        <v>40</v>
      </c>
      <c r="C9" s="25" t="s">
        <v>75</v>
      </c>
      <c r="D9" s="25">
        <f t="shared" si="0"/>
        <v>9</v>
      </c>
      <c r="E9" s="26">
        <v>10</v>
      </c>
      <c r="F9" s="26">
        <f t="shared" si="1"/>
        <v>90</v>
      </c>
      <c r="G9" s="42">
        <f t="shared" si="2"/>
        <v>9</v>
      </c>
      <c r="H9" s="25">
        <v>34</v>
      </c>
      <c r="I9" s="25">
        <v>200</v>
      </c>
      <c r="J9" s="26">
        <v>34</v>
      </c>
      <c r="K9" s="26">
        <v>260</v>
      </c>
      <c r="L9" s="27">
        <f t="shared" si="3"/>
        <v>7.0512820512820511</v>
      </c>
      <c r="M9" s="10" t="str">
        <f t="shared" si="4"/>
        <v>-</v>
      </c>
    </row>
    <row r="10" spans="1:14" ht="38.25" customHeight="1" x14ac:dyDescent="0.2">
      <c r="A10" s="25">
        <v>4</v>
      </c>
      <c r="B10" s="34" t="s">
        <v>41</v>
      </c>
      <c r="C10" s="25" t="s">
        <v>55</v>
      </c>
      <c r="D10" s="25">
        <f t="shared" si="0"/>
        <v>10</v>
      </c>
      <c r="E10" s="26">
        <v>10</v>
      </c>
      <c r="F10" s="26">
        <f t="shared" si="1"/>
        <v>100</v>
      </c>
      <c r="G10" s="42">
        <f t="shared" si="2"/>
        <v>10</v>
      </c>
      <c r="H10" s="25">
        <v>34</v>
      </c>
      <c r="I10" s="25">
        <v>196</v>
      </c>
      <c r="J10" s="26">
        <v>34</v>
      </c>
      <c r="K10" s="26">
        <v>216</v>
      </c>
      <c r="L10" s="27">
        <f t="shared" si="3"/>
        <v>6.5641025641025639</v>
      </c>
      <c r="M10" s="10" t="str">
        <f t="shared" si="4"/>
        <v>-</v>
      </c>
    </row>
    <row r="11" spans="1:14" ht="37.5" customHeight="1" x14ac:dyDescent="0.2">
      <c r="A11" s="25">
        <v>5</v>
      </c>
      <c r="B11" s="34" t="s">
        <v>42</v>
      </c>
      <c r="C11" s="25" t="s">
        <v>55</v>
      </c>
      <c r="D11" s="25">
        <f t="shared" ref="D11:D14" si="5">IF(C11="AA",10, IF(C11="AB",9, IF(C11="BB",8, IF(C11="BC",7,IF(C11="CC",6, IF(C11="CD",5, IF(C11="DD",4,IF(C11="F",0))))))))</f>
        <v>10</v>
      </c>
      <c r="E11" s="26">
        <v>10</v>
      </c>
      <c r="F11" s="26">
        <f t="shared" si="1"/>
        <v>100</v>
      </c>
      <c r="G11" s="42">
        <f t="shared" si="2"/>
        <v>10</v>
      </c>
      <c r="H11" s="25">
        <v>34</v>
      </c>
      <c r="I11" s="25">
        <v>256</v>
      </c>
      <c r="J11" s="26">
        <v>34</v>
      </c>
      <c r="K11" s="26">
        <v>284</v>
      </c>
      <c r="L11" s="27">
        <f t="shared" si="3"/>
        <v>8.2051282051282044</v>
      </c>
      <c r="M11" s="10" t="str">
        <f t="shared" si="4"/>
        <v>-</v>
      </c>
    </row>
    <row r="12" spans="1:14" ht="37.5" customHeight="1" x14ac:dyDescent="0.2">
      <c r="A12" s="25">
        <v>6</v>
      </c>
      <c r="B12" s="34" t="s">
        <v>43</v>
      </c>
      <c r="C12" s="25" t="s">
        <v>55</v>
      </c>
      <c r="D12" s="25">
        <f t="shared" si="5"/>
        <v>10</v>
      </c>
      <c r="E12" s="26">
        <v>10</v>
      </c>
      <c r="F12" s="26">
        <f t="shared" si="1"/>
        <v>100</v>
      </c>
      <c r="G12" s="42">
        <f t="shared" si="2"/>
        <v>10</v>
      </c>
      <c r="H12" s="25">
        <v>34</v>
      </c>
      <c r="I12" s="25">
        <v>266</v>
      </c>
      <c r="J12" s="26">
        <v>34</v>
      </c>
      <c r="K12" s="26">
        <v>318</v>
      </c>
      <c r="L12" s="27">
        <f t="shared" si="3"/>
        <v>8.7692307692307701</v>
      </c>
      <c r="M12" s="10" t="str">
        <f t="shared" si="4"/>
        <v>-</v>
      </c>
    </row>
    <row r="13" spans="1:14" ht="39" customHeight="1" x14ac:dyDescent="0.2">
      <c r="A13" s="25">
        <v>7</v>
      </c>
      <c r="B13" s="34" t="s">
        <v>45</v>
      </c>
      <c r="C13" s="25" t="s">
        <v>55</v>
      </c>
      <c r="D13" s="25">
        <f t="shared" si="5"/>
        <v>10</v>
      </c>
      <c r="E13" s="26">
        <v>10</v>
      </c>
      <c r="F13" s="26">
        <f t="shared" si="1"/>
        <v>100</v>
      </c>
      <c r="G13" s="42">
        <f t="shared" si="2"/>
        <v>10</v>
      </c>
      <c r="H13" s="25">
        <v>34</v>
      </c>
      <c r="I13" s="25">
        <v>226</v>
      </c>
      <c r="J13" s="26">
        <v>34</v>
      </c>
      <c r="K13" s="26">
        <v>216</v>
      </c>
      <c r="L13" s="27">
        <f t="shared" si="3"/>
        <v>6.9487179487179489</v>
      </c>
      <c r="M13" s="10" t="str">
        <f t="shared" si="4"/>
        <v>-</v>
      </c>
    </row>
    <row r="14" spans="1:14" ht="36.75" customHeight="1" x14ac:dyDescent="0.2">
      <c r="A14" s="25">
        <v>8</v>
      </c>
      <c r="B14" s="34" t="s">
        <v>46</v>
      </c>
      <c r="C14" s="25" t="s">
        <v>55</v>
      </c>
      <c r="D14" s="25">
        <f t="shared" si="5"/>
        <v>10</v>
      </c>
      <c r="E14" s="26">
        <v>10</v>
      </c>
      <c r="F14" s="26">
        <f t="shared" si="1"/>
        <v>100</v>
      </c>
      <c r="G14" s="42">
        <f t="shared" si="2"/>
        <v>10</v>
      </c>
      <c r="H14" s="25">
        <v>34</v>
      </c>
      <c r="I14" s="25">
        <v>228</v>
      </c>
      <c r="J14" s="26">
        <v>34</v>
      </c>
      <c r="K14" s="26">
        <v>236</v>
      </c>
      <c r="L14" s="27">
        <f t="shared" si="3"/>
        <v>7.2307692307692308</v>
      </c>
      <c r="M14" s="10" t="str">
        <f t="shared" si="4"/>
        <v>-</v>
      </c>
    </row>
    <row r="15" spans="1:14" ht="39.75" customHeight="1" x14ac:dyDescent="0.2">
      <c r="A15" s="25">
        <v>9</v>
      </c>
      <c r="B15" s="34" t="s">
        <v>47</v>
      </c>
      <c r="C15" s="25" t="s">
        <v>55</v>
      </c>
      <c r="D15" s="25">
        <f t="shared" si="0"/>
        <v>10</v>
      </c>
      <c r="E15" s="26">
        <v>10</v>
      </c>
      <c r="F15" s="26">
        <f t="shared" si="1"/>
        <v>100</v>
      </c>
      <c r="G15" s="42">
        <f t="shared" si="2"/>
        <v>10</v>
      </c>
      <c r="H15" s="25">
        <v>34</v>
      </c>
      <c r="I15" s="25">
        <v>210</v>
      </c>
      <c r="J15" s="26">
        <v>34</v>
      </c>
      <c r="K15" s="26">
        <v>266</v>
      </c>
      <c r="L15" s="27">
        <f t="shared" si="3"/>
        <v>7.384615384615385</v>
      </c>
      <c r="M15" s="10" t="str">
        <f t="shared" si="4"/>
        <v>-</v>
      </c>
    </row>
    <row r="16" spans="1:14" ht="35.25" customHeight="1" x14ac:dyDescent="0.2">
      <c r="A16" s="25">
        <v>10</v>
      </c>
      <c r="B16" s="34" t="s">
        <v>48</v>
      </c>
      <c r="C16" s="25" t="s">
        <v>55</v>
      </c>
      <c r="D16" s="25">
        <f t="shared" ref="D16:D18" si="6">IF(C16="AA",10, IF(C16="AB",9, IF(C16="BB",8, IF(C16="BC",7,IF(C16="CC",6, IF(C16="CD",5, IF(C16="DD",4,IF(C16="F",0))))))))</f>
        <v>10</v>
      </c>
      <c r="E16" s="26">
        <v>10</v>
      </c>
      <c r="F16" s="26">
        <f t="shared" ref="F16:F18" si="7">(D16*10)</f>
        <v>100</v>
      </c>
      <c r="G16" s="42">
        <f t="shared" ref="G16:G18" si="8">F16/E16</f>
        <v>10</v>
      </c>
      <c r="H16" s="25">
        <v>34</v>
      </c>
      <c r="I16" s="25">
        <v>210</v>
      </c>
      <c r="J16" s="26">
        <v>34</v>
      </c>
      <c r="K16" s="26">
        <v>252</v>
      </c>
      <c r="L16" s="27">
        <f t="shared" ref="L16:L18" si="9">(F16+K16+I16)/(E16+J16+H16)</f>
        <v>7.2051282051282053</v>
      </c>
      <c r="M16" s="10" t="str">
        <f t="shared" ref="M16:M18" si="10">IF(L16&lt;6,"***", IF(L16&gt;=6,"-"))</f>
        <v>-</v>
      </c>
    </row>
    <row r="17" spans="1:13" ht="35.25" customHeight="1" x14ac:dyDescent="0.2">
      <c r="A17" s="25">
        <v>11</v>
      </c>
      <c r="B17" s="34" t="s">
        <v>49</v>
      </c>
      <c r="C17" s="65" t="s">
        <v>77</v>
      </c>
      <c r="D17" s="25">
        <f t="shared" si="6"/>
        <v>0</v>
      </c>
      <c r="E17" s="26">
        <v>10</v>
      </c>
      <c r="F17" s="26">
        <f t="shared" si="7"/>
        <v>0</v>
      </c>
      <c r="G17" s="42">
        <f t="shared" si="8"/>
        <v>0</v>
      </c>
      <c r="H17" s="25">
        <v>34</v>
      </c>
      <c r="I17" s="25">
        <v>218</v>
      </c>
      <c r="J17" s="26">
        <v>34</v>
      </c>
      <c r="K17" s="26">
        <v>236</v>
      </c>
      <c r="L17" s="27">
        <f t="shared" si="9"/>
        <v>5.8205128205128203</v>
      </c>
      <c r="M17" s="10" t="str">
        <f t="shared" si="10"/>
        <v>***</v>
      </c>
    </row>
    <row r="18" spans="1:13" ht="35.25" customHeight="1" x14ac:dyDescent="0.2">
      <c r="A18" s="25">
        <v>12</v>
      </c>
      <c r="B18" s="34" t="s">
        <v>50</v>
      </c>
      <c r="C18" s="25" t="s">
        <v>55</v>
      </c>
      <c r="D18" s="25">
        <f t="shared" si="6"/>
        <v>10</v>
      </c>
      <c r="E18" s="26">
        <v>10</v>
      </c>
      <c r="F18" s="26">
        <f t="shared" si="7"/>
        <v>100</v>
      </c>
      <c r="G18" s="42">
        <f t="shared" si="8"/>
        <v>10</v>
      </c>
      <c r="H18" s="25">
        <v>34</v>
      </c>
      <c r="I18" s="25">
        <v>268</v>
      </c>
      <c r="J18" s="26">
        <v>34</v>
      </c>
      <c r="K18" s="26">
        <v>314</v>
      </c>
      <c r="L18" s="27">
        <f t="shared" si="9"/>
        <v>8.7435897435897427</v>
      </c>
      <c r="M18" s="10" t="str">
        <f t="shared" si="10"/>
        <v>-</v>
      </c>
    </row>
    <row r="19" spans="1:13" ht="36" customHeight="1" x14ac:dyDescent="0.2">
      <c r="A19" s="25">
        <v>13</v>
      </c>
      <c r="B19" s="34" t="s">
        <v>51</v>
      </c>
      <c r="C19" s="25" t="s">
        <v>55</v>
      </c>
      <c r="D19" s="25">
        <f t="shared" si="0"/>
        <v>10</v>
      </c>
      <c r="E19" s="26">
        <v>10</v>
      </c>
      <c r="F19" s="26">
        <f t="shared" si="1"/>
        <v>100</v>
      </c>
      <c r="G19" s="42">
        <f t="shared" si="2"/>
        <v>10</v>
      </c>
      <c r="H19" s="25">
        <v>34</v>
      </c>
      <c r="I19" s="25">
        <v>208</v>
      </c>
      <c r="J19" s="26">
        <v>34</v>
      </c>
      <c r="K19" s="26">
        <v>256</v>
      </c>
      <c r="L19" s="27">
        <f t="shared" si="3"/>
        <v>7.2307692307692308</v>
      </c>
      <c r="M19" s="10" t="str">
        <f t="shared" si="4"/>
        <v>-</v>
      </c>
    </row>
    <row r="20" spans="1:13" s="2" customFormat="1" ht="23.25" x14ac:dyDescent="0.35">
      <c r="A20" s="11"/>
      <c r="B20" s="12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7.45" customHeight="1" x14ac:dyDescent="0.35">
      <c r="A21" s="13"/>
      <c r="B21" s="72"/>
      <c r="C21" s="72"/>
      <c r="D21" s="72"/>
      <c r="E21" s="17"/>
      <c r="F21" s="17"/>
      <c r="G21" s="17"/>
      <c r="H21" s="17"/>
      <c r="I21" s="17"/>
      <c r="J21" s="13"/>
      <c r="K21" s="13"/>
      <c r="L21" s="13"/>
      <c r="M21" s="13"/>
    </row>
    <row r="22" spans="1:13" ht="23.25" x14ac:dyDescent="0.35">
      <c r="A22" s="13"/>
      <c r="B22" s="84"/>
      <c r="C22" s="84"/>
      <c r="D22" s="84"/>
      <c r="E22" s="84"/>
      <c r="F22" s="84"/>
      <c r="G22" s="84"/>
      <c r="H22" s="20"/>
      <c r="I22" s="20"/>
      <c r="J22" s="13"/>
      <c r="K22" s="13"/>
      <c r="L22" s="13"/>
      <c r="M22" s="13"/>
    </row>
    <row r="23" spans="1:13" ht="1.5" customHeight="1" x14ac:dyDescent="0.35">
      <c r="A23" s="13"/>
      <c r="B23" s="85"/>
      <c r="C23" s="85"/>
      <c r="D23" s="85"/>
      <c r="E23" s="86"/>
      <c r="F23" s="86"/>
      <c r="G23" s="86"/>
      <c r="H23" s="21"/>
      <c r="I23" s="21"/>
      <c r="J23" s="13"/>
      <c r="K23" s="13"/>
      <c r="L23" s="13"/>
      <c r="M23" s="13"/>
    </row>
    <row r="24" spans="1:13" ht="46.5" customHeight="1" x14ac:dyDescent="0.35">
      <c r="A24" s="13"/>
      <c r="B24" s="22" t="s">
        <v>6</v>
      </c>
      <c r="C24" s="14"/>
      <c r="D24" s="66" t="s">
        <v>7</v>
      </c>
      <c r="E24" s="66"/>
      <c r="F24" s="13"/>
      <c r="G24" s="66" t="s">
        <v>21</v>
      </c>
      <c r="H24" s="66"/>
      <c r="I24" s="13"/>
      <c r="J24" s="13" t="s">
        <v>22</v>
      </c>
      <c r="L24" s="66" t="s">
        <v>31</v>
      </c>
      <c r="M24" s="66"/>
    </row>
    <row r="25" spans="1:13" ht="23.25" x14ac:dyDescent="0.35">
      <c r="A25" s="13"/>
      <c r="B25" s="14"/>
      <c r="C25" s="14"/>
      <c r="D25" s="14"/>
      <c r="E25" s="13"/>
      <c r="F25" s="13"/>
      <c r="G25" s="13"/>
      <c r="H25" s="13"/>
      <c r="I25" s="13"/>
      <c r="J25" s="13"/>
      <c r="K25" s="13"/>
      <c r="L25" s="13"/>
      <c r="M25" s="13"/>
    </row>
    <row r="26" spans="1:13" ht="23.25" x14ac:dyDescent="0.35">
      <c r="A26" s="13"/>
      <c r="B26" s="14"/>
      <c r="C26" s="14"/>
      <c r="D26" s="14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18.75" customHeight="1" x14ac:dyDescent="0.35">
      <c r="A27" s="13"/>
      <c r="B27" s="82"/>
      <c r="C27" s="82"/>
      <c r="D27" s="15"/>
      <c r="E27" s="13"/>
      <c r="F27" s="13"/>
      <c r="G27" s="13"/>
      <c r="H27" s="13"/>
      <c r="I27" s="13"/>
      <c r="J27" s="67"/>
      <c r="K27" s="67"/>
      <c r="L27" s="67"/>
      <c r="M27" s="13"/>
    </row>
    <row r="28" spans="1:13" ht="18.75" customHeight="1" x14ac:dyDescent="0.35">
      <c r="A28" s="13"/>
      <c r="B28" s="82"/>
      <c r="C28" s="82"/>
      <c r="D28" s="82"/>
      <c r="E28" s="82"/>
      <c r="F28" s="82"/>
      <c r="G28" s="82"/>
      <c r="H28" s="13" t="s">
        <v>23</v>
      </c>
      <c r="I28" s="13"/>
      <c r="J28" s="13"/>
      <c r="K28" s="13"/>
      <c r="L28" s="13"/>
      <c r="M28" s="13"/>
    </row>
    <row r="29" spans="1:13" ht="23.25" x14ac:dyDescent="0.35">
      <c r="A29" s="13"/>
      <c r="B29" s="16"/>
      <c r="C29" s="15"/>
      <c r="D29" s="15"/>
      <c r="E29" s="13"/>
      <c r="F29" s="13"/>
      <c r="G29" s="13"/>
      <c r="H29" s="13"/>
      <c r="I29" s="13"/>
      <c r="J29" s="13"/>
      <c r="K29" s="13"/>
      <c r="L29" s="13"/>
      <c r="M29" s="13"/>
    </row>
    <row r="30" spans="1:13" ht="23.25" x14ac:dyDescent="0.35">
      <c r="A30" s="82"/>
      <c r="B30" s="83"/>
      <c r="C30" s="83"/>
      <c r="D30" s="83"/>
      <c r="E30" s="13"/>
      <c r="F30" s="13"/>
      <c r="G30" s="13"/>
      <c r="H30" s="13"/>
      <c r="I30" s="13"/>
      <c r="J30" s="13"/>
      <c r="K30" s="13"/>
      <c r="L30" s="13"/>
      <c r="M30" s="13"/>
    </row>
    <row r="31" spans="1:13" ht="23.25" x14ac:dyDescent="0.35">
      <c r="A31" s="13"/>
      <c r="B31" s="13"/>
      <c r="C31" s="13"/>
      <c r="D31" s="13"/>
      <c r="E31" s="13" t="s">
        <v>5</v>
      </c>
      <c r="F31" s="13"/>
      <c r="G31" s="13"/>
      <c r="H31" s="13"/>
      <c r="I31" s="13"/>
      <c r="J31" s="13"/>
      <c r="K31" s="13"/>
      <c r="L31" s="13"/>
      <c r="M31" s="13"/>
    </row>
    <row r="32" spans="1:13" ht="23.25" x14ac:dyDescent="0.35">
      <c r="A32" s="13"/>
      <c r="B32" s="13"/>
      <c r="C32" s="13"/>
      <c r="D32" s="13"/>
      <c r="E32" s="13"/>
      <c r="F32" s="13"/>
      <c r="G32" s="13" t="s">
        <v>5</v>
      </c>
      <c r="H32" s="13"/>
      <c r="I32" s="13"/>
      <c r="J32" s="13"/>
      <c r="K32" s="13"/>
      <c r="L32" s="13"/>
      <c r="M32" s="13"/>
    </row>
    <row r="35" spans="6:10" x14ac:dyDescent="0.2">
      <c r="F35" s="1" t="s">
        <v>5</v>
      </c>
    </row>
    <row r="37" spans="6:10" x14ac:dyDescent="0.2">
      <c r="J37" s="1" t="s">
        <v>5</v>
      </c>
    </row>
  </sheetData>
  <mergeCells count="29">
    <mergeCell ref="H4:I4"/>
    <mergeCell ref="H5:H6"/>
    <mergeCell ref="I5:I6"/>
    <mergeCell ref="E4:E6"/>
    <mergeCell ref="A30:D30"/>
    <mergeCell ref="B27:C27"/>
    <mergeCell ref="B22:D22"/>
    <mergeCell ref="B23:D23"/>
    <mergeCell ref="E22:G22"/>
    <mergeCell ref="E23:G23"/>
    <mergeCell ref="G24:H24"/>
    <mergeCell ref="B28:G28"/>
    <mergeCell ref="D24:E24"/>
    <mergeCell ref="L24:M24"/>
    <mergeCell ref="J27:L27"/>
    <mergeCell ref="A1:M1"/>
    <mergeCell ref="A2:M2"/>
    <mergeCell ref="A3:M3"/>
    <mergeCell ref="B21:D21"/>
    <mergeCell ref="J4:K4"/>
    <mergeCell ref="M4:M6"/>
    <mergeCell ref="J5:J6"/>
    <mergeCell ref="K5:K6"/>
    <mergeCell ref="A4:A6"/>
    <mergeCell ref="B4:B6"/>
    <mergeCell ref="C4:D4"/>
    <mergeCell ref="F4:F6"/>
    <mergeCell ref="G4:G6"/>
    <mergeCell ref="C5:D5"/>
  </mergeCells>
  <printOptions horizontalCentered="1"/>
  <pageMargins left="0.35433070866141736" right="0.39370078740157483" top="0.31496062992125984" bottom="0.35433070866141736" header="0.39370078740157483" footer="0.31496062992125984"/>
  <pageSetup paperSize="5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21"/>
  <sheetViews>
    <sheetView tabSelected="1" view="pageBreakPreview" topLeftCell="A4" zoomScale="77" zoomScaleSheetLayoutView="77" workbookViewId="0">
      <selection activeCell="B17" sqref="B17:E17"/>
    </sheetView>
  </sheetViews>
  <sheetFormatPr defaultColWidth="9.140625" defaultRowHeight="12.75" x14ac:dyDescent="0.2"/>
  <cols>
    <col min="1" max="1" width="9" style="4" customWidth="1"/>
    <col min="2" max="2" width="21.7109375" style="4" customWidth="1"/>
    <col min="3" max="3" width="15.85546875" style="7" customWidth="1"/>
    <col min="4" max="4" width="11.5703125" style="7" customWidth="1"/>
    <col min="5" max="5" width="16.42578125" style="4" customWidth="1"/>
    <col min="6" max="6" width="16.85546875" style="4" customWidth="1"/>
    <col min="7" max="7" width="10.7109375" style="4" customWidth="1"/>
    <col min="8" max="8" width="11.7109375" style="4" customWidth="1"/>
    <col min="9" max="9" width="14.5703125" style="4" customWidth="1"/>
    <col min="10" max="10" width="9.42578125" style="7" customWidth="1"/>
    <col min="11" max="11" width="13.42578125" style="7" customWidth="1"/>
    <col min="12" max="12" width="10.5703125" style="4" customWidth="1"/>
    <col min="13" max="13" width="11.7109375" style="6" customWidth="1"/>
    <col min="14" max="14" width="15.28515625" style="6" customWidth="1"/>
    <col min="15" max="15" width="14.42578125" style="4" customWidth="1"/>
    <col min="16" max="16" width="27.7109375" style="4" customWidth="1"/>
    <col min="17" max="16384" width="9.140625" style="4"/>
  </cols>
  <sheetData>
    <row r="1" spans="1:16" s="7" customFormat="1" x14ac:dyDescent="0.2">
      <c r="B1" s="7" t="s">
        <v>24</v>
      </c>
      <c r="E1" s="7" t="s">
        <v>25</v>
      </c>
      <c r="I1" s="7" t="s">
        <v>26</v>
      </c>
      <c r="M1" s="6"/>
      <c r="N1" s="6" t="s">
        <v>13</v>
      </c>
      <c r="P1" s="7" t="s">
        <v>27</v>
      </c>
    </row>
    <row r="2" spans="1:16" ht="37.5" customHeight="1" x14ac:dyDescent="0.2">
      <c r="A2" s="87" t="s">
        <v>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6" ht="28.5" customHeight="1" x14ac:dyDescent="0.2">
      <c r="A3" s="70" t="s">
        <v>36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6" ht="30" customHeight="1" x14ac:dyDescent="0.2">
      <c r="A4" s="88" t="s">
        <v>8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16" ht="24.75" customHeight="1" x14ac:dyDescent="0.2">
      <c r="A5" s="89" t="s">
        <v>1</v>
      </c>
      <c r="B5" s="93" t="s">
        <v>2</v>
      </c>
      <c r="C5" s="97" t="s">
        <v>15</v>
      </c>
      <c r="D5" s="98"/>
      <c r="E5" s="97" t="s">
        <v>28</v>
      </c>
      <c r="F5" s="98"/>
      <c r="G5" s="93" t="s">
        <v>10</v>
      </c>
      <c r="H5" s="89" t="s">
        <v>3</v>
      </c>
      <c r="I5" s="89" t="s">
        <v>19</v>
      </c>
      <c r="J5" s="104" t="s">
        <v>11</v>
      </c>
      <c r="K5" s="105"/>
      <c r="L5" s="102" t="s">
        <v>17</v>
      </c>
      <c r="M5" s="103"/>
      <c r="N5" s="18" t="s">
        <v>18</v>
      </c>
      <c r="O5" s="99" t="s">
        <v>12</v>
      </c>
    </row>
    <row r="6" spans="1:16" ht="24.75" customHeight="1" x14ac:dyDescent="0.2">
      <c r="A6" s="96"/>
      <c r="B6" s="94"/>
      <c r="C6" s="97" t="s">
        <v>16</v>
      </c>
      <c r="D6" s="98"/>
      <c r="E6" s="97" t="s">
        <v>29</v>
      </c>
      <c r="F6" s="98"/>
      <c r="G6" s="94"/>
      <c r="H6" s="96"/>
      <c r="I6" s="96"/>
      <c r="J6" s="89" t="s">
        <v>10</v>
      </c>
      <c r="K6" s="89" t="s">
        <v>3</v>
      </c>
      <c r="L6" s="93" t="s">
        <v>10</v>
      </c>
      <c r="M6" s="89" t="s">
        <v>3</v>
      </c>
      <c r="N6" s="18" t="s">
        <v>13</v>
      </c>
      <c r="O6" s="100"/>
    </row>
    <row r="7" spans="1:16" ht="22.5" customHeight="1" x14ac:dyDescent="0.2">
      <c r="A7" s="90"/>
      <c r="B7" s="95"/>
      <c r="C7" s="19" t="s">
        <v>4</v>
      </c>
      <c r="D7" s="19">
        <v>2</v>
      </c>
      <c r="E7" s="19" t="s">
        <v>4</v>
      </c>
      <c r="F7" s="19">
        <v>10</v>
      </c>
      <c r="G7" s="95"/>
      <c r="H7" s="90"/>
      <c r="I7" s="90"/>
      <c r="J7" s="90"/>
      <c r="K7" s="90"/>
      <c r="L7" s="95"/>
      <c r="M7" s="90"/>
      <c r="N7" s="35" t="s">
        <v>35</v>
      </c>
      <c r="O7" s="101"/>
    </row>
    <row r="8" spans="1:16" s="7" customFormat="1" ht="30" customHeight="1" x14ac:dyDescent="0.2">
      <c r="A8" s="23">
        <v>1</v>
      </c>
      <c r="B8" s="36" t="s">
        <v>63</v>
      </c>
      <c r="C8" s="31" t="s">
        <v>55</v>
      </c>
      <c r="D8" s="31">
        <f t="shared" ref="D8" si="0">IF(C8="AA",10, IF(C8="AB",9, IF(C8="BB",8, IF(C8="BC",7,IF(C8="CC",6, IF(C8="CD",5, IF(C8="DD",4,IF(C8="F",0))))))))</f>
        <v>10</v>
      </c>
      <c r="E8" s="31" t="s">
        <v>55</v>
      </c>
      <c r="F8" s="31">
        <f t="shared" ref="F8:F12" si="1">IF(E8="AA",10, IF(E8="AB",9, IF(E8="BB",8, IF(E8="BC",7,IF(E8="CC",6, IF(E8="CD",5, IF(E8="DD",4,IF(E8="F",0))))))))</f>
        <v>10</v>
      </c>
      <c r="G8" s="31">
        <v>12</v>
      </c>
      <c r="H8" s="31">
        <f>(D8*2+F8*10)</f>
        <v>120</v>
      </c>
      <c r="I8" s="32">
        <f t="shared" ref="I8:I15" si="2">H8/G8</f>
        <v>10</v>
      </c>
      <c r="J8" s="30">
        <v>32</v>
      </c>
      <c r="K8" s="30">
        <v>302</v>
      </c>
      <c r="L8" s="31">
        <v>32</v>
      </c>
      <c r="M8" s="31">
        <v>314</v>
      </c>
      <c r="N8" s="33">
        <f t="shared" ref="N8:N15" si="3">(H8+M8+K8)/(G8+L8+J8)</f>
        <v>9.6842105263157894</v>
      </c>
      <c r="O8" s="38" t="str">
        <f t="shared" ref="O8:O12" si="4">IF(N8&lt;6,"***", IF(N8&gt;=6,"-"))</f>
        <v>-</v>
      </c>
    </row>
    <row r="9" spans="1:16" s="7" customFormat="1" ht="27.75" customHeight="1" x14ac:dyDescent="0.2">
      <c r="A9" s="23">
        <v>2</v>
      </c>
      <c r="B9" s="36" t="s">
        <v>64</v>
      </c>
      <c r="C9" s="31" t="s">
        <v>75</v>
      </c>
      <c r="D9" s="31">
        <f t="shared" ref="D9:D15" si="5">IF(C9="AA",10, IF(C9="AB",9, IF(C9="BB",8, IF(C9="BC",7,IF(C9="CC",6, IF(C9="CD",5, IF(C9="DD",4,IF(C9="F",0))))))))</f>
        <v>9</v>
      </c>
      <c r="E9" s="31" t="s">
        <v>75</v>
      </c>
      <c r="F9" s="31">
        <f t="shared" si="1"/>
        <v>9</v>
      </c>
      <c r="G9" s="31">
        <v>12</v>
      </c>
      <c r="H9" s="31">
        <f t="shared" ref="H9:H15" si="6">(D9*2+F9*10)</f>
        <v>108</v>
      </c>
      <c r="I9" s="32">
        <f t="shared" si="2"/>
        <v>9</v>
      </c>
      <c r="J9" s="30">
        <v>32</v>
      </c>
      <c r="K9" s="30">
        <v>240</v>
      </c>
      <c r="L9" s="31">
        <v>32</v>
      </c>
      <c r="M9" s="31">
        <v>244</v>
      </c>
      <c r="N9" s="33">
        <f t="shared" si="3"/>
        <v>7.7894736842105265</v>
      </c>
      <c r="O9" s="38" t="str">
        <f t="shared" si="4"/>
        <v>-</v>
      </c>
    </row>
    <row r="10" spans="1:16" s="7" customFormat="1" ht="27" customHeight="1" x14ac:dyDescent="0.2">
      <c r="A10" s="64">
        <v>3</v>
      </c>
      <c r="B10" s="60" t="s">
        <v>65</v>
      </c>
      <c r="C10" s="31" t="s">
        <v>75</v>
      </c>
      <c r="D10" s="31">
        <f t="shared" si="5"/>
        <v>9</v>
      </c>
      <c r="E10" s="31" t="s">
        <v>76</v>
      </c>
      <c r="F10" s="31">
        <f t="shared" si="1"/>
        <v>8</v>
      </c>
      <c r="G10" s="31">
        <v>12</v>
      </c>
      <c r="H10" s="31">
        <f t="shared" si="6"/>
        <v>98</v>
      </c>
      <c r="I10" s="61">
        <f t="shared" si="2"/>
        <v>8.1666666666666661</v>
      </c>
      <c r="J10" s="31">
        <v>32</v>
      </c>
      <c r="K10" s="37">
        <v>192</v>
      </c>
      <c r="L10" s="31">
        <v>32</v>
      </c>
      <c r="M10" s="31">
        <v>206</v>
      </c>
      <c r="N10" s="62">
        <f t="shared" si="3"/>
        <v>6.5263157894736841</v>
      </c>
      <c r="O10" s="38" t="str">
        <f t="shared" si="4"/>
        <v>-</v>
      </c>
    </row>
    <row r="11" spans="1:16" s="7" customFormat="1" ht="28.5" customHeight="1" x14ac:dyDescent="0.2">
      <c r="A11" s="64">
        <v>4</v>
      </c>
      <c r="B11" s="36" t="s">
        <v>66</v>
      </c>
      <c r="C11" s="31" t="s">
        <v>75</v>
      </c>
      <c r="D11" s="31">
        <f t="shared" si="5"/>
        <v>9</v>
      </c>
      <c r="E11" s="31" t="s">
        <v>75</v>
      </c>
      <c r="F11" s="31">
        <f t="shared" si="1"/>
        <v>9</v>
      </c>
      <c r="G11" s="31">
        <v>12</v>
      </c>
      <c r="H11" s="31">
        <f t="shared" si="6"/>
        <v>108</v>
      </c>
      <c r="I11" s="32">
        <f t="shared" si="2"/>
        <v>9</v>
      </c>
      <c r="J11" s="30">
        <v>32</v>
      </c>
      <c r="K11" s="63">
        <v>198</v>
      </c>
      <c r="L11" s="31">
        <v>32</v>
      </c>
      <c r="M11" s="31">
        <v>206</v>
      </c>
      <c r="N11" s="33">
        <f t="shared" si="3"/>
        <v>6.7368421052631575</v>
      </c>
      <c r="O11" s="38" t="str">
        <f t="shared" si="4"/>
        <v>-</v>
      </c>
    </row>
    <row r="12" spans="1:16" s="7" customFormat="1" ht="28.5" customHeight="1" x14ac:dyDescent="0.2">
      <c r="A12" s="64">
        <v>5</v>
      </c>
      <c r="B12" s="36" t="s">
        <v>67</v>
      </c>
      <c r="C12" s="31" t="s">
        <v>55</v>
      </c>
      <c r="D12" s="31">
        <f t="shared" si="5"/>
        <v>10</v>
      </c>
      <c r="E12" s="31" t="s">
        <v>76</v>
      </c>
      <c r="F12" s="31">
        <f t="shared" si="1"/>
        <v>8</v>
      </c>
      <c r="G12" s="31">
        <v>12</v>
      </c>
      <c r="H12" s="31">
        <f t="shared" si="6"/>
        <v>100</v>
      </c>
      <c r="I12" s="32">
        <f t="shared" si="2"/>
        <v>8.3333333333333339</v>
      </c>
      <c r="J12" s="30">
        <v>32</v>
      </c>
      <c r="K12" s="30">
        <v>260</v>
      </c>
      <c r="L12" s="31">
        <v>32</v>
      </c>
      <c r="M12" s="31">
        <v>222</v>
      </c>
      <c r="N12" s="33">
        <f t="shared" si="3"/>
        <v>7.6578947368421053</v>
      </c>
      <c r="O12" s="38" t="str">
        <f t="shared" si="4"/>
        <v>-</v>
      </c>
    </row>
    <row r="13" spans="1:16" ht="30" customHeight="1" x14ac:dyDescent="0.2">
      <c r="A13" s="64">
        <v>6</v>
      </c>
      <c r="B13" s="36" t="s">
        <v>68</v>
      </c>
      <c r="C13" s="31" t="s">
        <v>75</v>
      </c>
      <c r="D13" s="31">
        <f t="shared" si="5"/>
        <v>9</v>
      </c>
      <c r="E13" s="30" t="s">
        <v>55</v>
      </c>
      <c r="F13" s="30">
        <f t="shared" ref="F13:F14" si="7">IF(E13="AA",10, IF(E13="AB",9, IF(E13="BB",8, IF(E13="BC",7,IF(E13="CC",6, IF(E13="CD",5, IF(E13="DD",4,IF(E13="F",0))))))))</f>
        <v>10</v>
      </c>
      <c r="G13" s="31">
        <v>12</v>
      </c>
      <c r="H13" s="31">
        <f t="shared" si="6"/>
        <v>118</v>
      </c>
      <c r="I13" s="32">
        <f t="shared" si="2"/>
        <v>9.8333333333333339</v>
      </c>
      <c r="J13" s="30">
        <v>32</v>
      </c>
      <c r="K13" s="30">
        <v>276</v>
      </c>
      <c r="L13" s="31">
        <v>32</v>
      </c>
      <c r="M13" s="31">
        <v>272</v>
      </c>
      <c r="N13" s="33">
        <f t="shared" si="3"/>
        <v>8.7631578947368425</v>
      </c>
      <c r="O13" s="38" t="str">
        <f t="shared" ref="O13:O14" si="8">IF(N13&lt;6,"***", IF(N13&gt;=6,"-"))</f>
        <v>-</v>
      </c>
    </row>
    <row r="14" spans="1:16" ht="33" customHeight="1" x14ac:dyDescent="0.2">
      <c r="A14" s="64">
        <v>7</v>
      </c>
      <c r="B14" s="36" t="s">
        <v>69</v>
      </c>
      <c r="C14" s="31" t="s">
        <v>75</v>
      </c>
      <c r="D14" s="31">
        <f t="shared" si="5"/>
        <v>9</v>
      </c>
      <c r="E14" s="30" t="s">
        <v>55</v>
      </c>
      <c r="F14" s="30">
        <f t="shared" si="7"/>
        <v>10</v>
      </c>
      <c r="G14" s="31">
        <v>12</v>
      </c>
      <c r="H14" s="31">
        <f t="shared" si="6"/>
        <v>118</v>
      </c>
      <c r="I14" s="32">
        <f t="shared" si="2"/>
        <v>9.8333333333333339</v>
      </c>
      <c r="J14" s="30">
        <v>32</v>
      </c>
      <c r="K14" s="30">
        <v>276</v>
      </c>
      <c r="L14" s="31">
        <v>32</v>
      </c>
      <c r="M14" s="31">
        <v>278</v>
      </c>
      <c r="N14" s="33">
        <f t="shared" si="3"/>
        <v>8.8421052631578956</v>
      </c>
      <c r="O14" s="38" t="str">
        <f t="shared" si="8"/>
        <v>-</v>
      </c>
    </row>
    <row r="15" spans="1:16" ht="35.25" customHeight="1" x14ac:dyDescent="0.2">
      <c r="A15" s="64">
        <v>8</v>
      </c>
      <c r="B15" s="36" t="s">
        <v>70</v>
      </c>
      <c r="C15" s="31" t="s">
        <v>75</v>
      </c>
      <c r="D15" s="31">
        <f t="shared" si="5"/>
        <v>9</v>
      </c>
      <c r="E15" s="30" t="s">
        <v>75</v>
      </c>
      <c r="F15" s="30">
        <f t="shared" ref="F15" si="9">IF(E15="AA",10, IF(E15="AB",9, IF(E15="BB",8, IF(E15="BC",7,IF(E15="CC",6, IF(E15="CD",5, IF(E15="DD",4,IF(E15="F",0))))))))</f>
        <v>9</v>
      </c>
      <c r="G15" s="31">
        <v>12</v>
      </c>
      <c r="H15" s="31">
        <f t="shared" si="6"/>
        <v>108</v>
      </c>
      <c r="I15" s="32">
        <f t="shared" si="2"/>
        <v>9</v>
      </c>
      <c r="J15" s="30">
        <v>32</v>
      </c>
      <c r="K15" s="30">
        <v>266</v>
      </c>
      <c r="L15" s="31">
        <v>32</v>
      </c>
      <c r="M15" s="31">
        <v>278</v>
      </c>
      <c r="N15" s="33">
        <f t="shared" si="3"/>
        <v>8.5789473684210531</v>
      </c>
      <c r="O15" s="38" t="str">
        <f t="shared" ref="O15" si="10">IF(N15&lt;6,"***", IF(N15&gt;=6,"-"))</f>
        <v>-</v>
      </c>
    </row>
    <row r="16" spans="1:16" ht="24.75" customHeight="1" x14ac:dyDescent="0.4">
      <c r="A16" s="3"/>
      <c r="B16" s="92"/>
      <c r="C16" s="92"/>
      <c r="D16" s="92"/>
      <c r="E16" s="92"/>
      <c r="F16" s="39"/>
      <c r="G16" s="111"/>
      <c r="H16" s="111"/>
      <c r="I16" s="111"/>
      <c r="J16" s="40"/>
      <c r="K16" s="40"/>
      <c r="L16" s="91"/>
      <c r="M16" s="91"/>
      <c r="N16" s="91"/>
      <c r="O16" s="91"/>
    </row>
    <row r="17" spans="1:15" ht="81.75" customHeight="1" x14ac:dyDescent="0.25">
      <c r="A17" s="3"/>
      <c r="B17" s="106" t="s">
        <v>33</v>
      </c>
      <c r="C17" s="106"/>
      <c r="D17" s="106"/>
      <c r="E17" s="106"/>
      <c r="F17" s="28"/>
      <c r="G17" s="107" t="s">
        <v>34</v>
      </c>
      <c r="H17" s="107"/>
      <c r="I17" s="107"/>
      <c r="J17" s="3"/>
      <c r="K17" s="29" t="s">
        <v>22</v>
      </c>
      <c r="L17" s="41" t="s">
        <v>32</v>
      </c>
      <c r="M17" s="41"/>
      <c r="N17" s="41"/>
      <c r="O17" s="41"/>
    </row>
    <row r="18" spans="1:15" ht="49.5" customHeight="1" x14ac:dyDescent="0.2">
      <c r="A18" s="109"/>
      <c r="B18" s="110"/>
      <c r="C18" s="110"/>
      <c r="D18" s="110"/>
      <c r="E18" s="110"/>
      <c r="F18" s="110"/>
      <c r="G18" s="5"/>
      <c r="H18" s="5"/>
      <c r="I18" s="1"/>
      <c r="J18" s="1"/>
      <c r="K18" s="1"/>
      <c r="L18" s="1"/>
    </row>
    <row r="19" spans="1:15" ht="11.25" customHeight="1" x14ac:dyDescent="0.2">
      <c r="A19" s="1"/>
      <c r="B19" s="108"/>
      <c r="C19" s="108"/>
      <c r="D19" s="108"/>
      <c r="E19" s="108"/>
      <c r="F19" s="108"/>
      <c r="G19" s="5"/>
      <c r="H19" s="5"/>
      <c r="I19" s="1"/>
      <c r="J19" s="1"/>
      <c r="K19" s="1"/>
      <c r="L19" s="1"/>
    </row>
    <row r="20" spans="1:15" ht="34.5" hidden="1" customHeight="1" x14ac:dyDescent="0.2">
      <c r="B20" s="108"/>
      <c r="C20" s="108"/>
      <c r="D20" s="108"/>
      <c r="E20" s="108"/>
      <c r="F20" s="108"/>
      <c r="G20" s="1" t="s">
        <v>5</v>
      </c>
      <c r="H20" s="1"/>
    </row>
    <row r="21" spans="1:15" x14ac:dyDescent="0.2">
      <c r="B21" s="1"/>
      <c r="C21" s="1"/>
      <c r="D21" s="1"/>
      <c r="E21" s="1"/>
      <c r="F21" s="1"/>
      <c r="G21" s="1"/>
      <c r="H21" s="1"/>
    </row>
  </sheetData>
  <mergeCells count="26">
    <mergeCell ref="B17:E17"/>
    <mergeCell ref="G17:I17"/>
    <mergeCell ref="B19:F20"/>
    <mergeCell ref="A18:F18"/>
    <mergeCell ref="G16:I16"/>
    <mergeCell ref="L16:O16"/>
    <mergeCell ref="B16:E16"/>
    <mergeCell ref="B5:B7"/>
    <mergeCell ref="A5:A7"/>
    <mergeCell ref="E6:F6"/>
    <mergeCell ref="O5:O7"/>
    <mergeCell ref="L5:M5"/>
    <mergeCell ref="J5:K5"/>
    <mergeCell ref="I5:I7"/>
    <mergeCell ref="H5:H7"/>
    <mergeCell ref="G5:G7"/>
    <mergeCell ref="E5:F5"/>
    <mergeCell ref="M6:M7"/>
    <mergeCell ref="L6:L7"/>
    <mergeCell ref="C5:D5"/>
    <mergeCell ref="C6:D6"/>
    <mergeCell ref="A2:O2"/>
    <mergeCell ref="A3:O3"/>
    <mergeCell ref="A4:O4"/>
    <mergeCell ref="K6:K7"/>
    <mergeCell ref="J6:J7"/>
  </mergeCells>
  <printOptions horizontalCentered="1"/>
  <pageMargins left="0.35433070866141736" right="0.35433070866141736" top="0.51181102362204722" bottom="0.39370078740157483" header="0.39370078740157483" footer="0.27559055118110237"/>
  <pageSetup paperSize="5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37"/>
  <sheetViews>
    <sheetView topLeftCell="B1" workbookViewId="0">
      <selection activeCell="J14" sqref="J14"/>
    </sheetView>
  </sheetViews>
  <sheetFormatPr defaultRowHeight="12.75" x14ac:dyDescent="0.2"/>
  <cols>
    <col min="1" max="1" width="7" customWidth="1"/>
    <col min="2" max="2" width="17.85546875" customWidth="1"/>
    <col min="3" max="3" width="10.85546875" customWidth="1"/>
    <col min="4" max="4" width="10.28515625" customWidth="1"/>
    <col min="5" max="5" width="9.7109375" customWidth="1"/>
    <col min="6" max="6" width="9.42578125" customWidth="1"/>
    <col min="7" max="7" width="9.28515625" customWidth="1"/>
    <col min="8" max="8" width="9.5703125" customWidth="1"/>
    <col min="9" max="9" width="9.42578125" customWidth="1"/>
    <col min="10" max="10" width="9" customWidth="1"/>
    <col min="11" max="12" width="8" customWidth="1"/>
    <col min="13" max="13" width="9.140625" customWidth="1"/>
    <col min="14" max="14" width="8.7109375" customWidth="1"/>
    <col min="15" max="15" width="9.28515625" customWidth="1"/>
    <col min="16" max="16" width="8.140625" customWidth="1"/>
    <col min="17" max="17" width="7.85546875" customWidth="1"/>
    <col min="18" max="18" width="9.42578125" customWidth="1"/>
    <col min="19" max="19" width="8.7109375" customWidth="1"/>
    <col min="20" max="20" width="13" hidden="1" customWidth="1"/>
  </cols>
  <sheetData>
    <row r="3" spans="1:20" ht="24" x14ac:dyDescent="0.2">
      <c r="A3" s="68" t="s">
        <v>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1:20" ht="20.25" x14ac:dyDescent="0.2">
      <c r="A4" s="70" t="s">
        <v>52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</row>
    <row r="5" spans="1:20" ht="33" customHeight="1" x14ac:dyDescent="0.2">
      <c r="A5" s="71" t="s">
        <v>0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1:20" ht="17.25" customHeight="1" x14ac:dyDescent="0.2">
      <c r="A6" s="112" t="s">
        <v>1</v>
      </c>
      <c r="B6" s="113" t="s">
        <v>2</v>
      </c>
      <c r="C6" s="113" t="s">
        <v>56</v>
      </c>
      <c r="D6" s="113"/>
      <c r="E6" s="113" t="s">
        <v>60</v>
      </c>
      <c r="F6" s="113"/>
      <c r="G6" s="113" t="s">
        <v>79</v>
      </c>
      <c r="H6" s="113"/>
      <c r="I6" s="122" t="s">
        <v>58</v>
      </c>
      <c r="J6" s="123"/>
      <c r="K6" s="113" t="s">
        <v>10</v>
      </c>
      <c r="L6" s="115" t="s">
        <v>3</v>
      </c>
      <c r="M6" s="51" t="s">
        <v>78</v>
      </c>
      <c r="N6" s="118" t="s">
        <v>74</v>
      </c>
      <c r="O6" s="119"/>
      <c r="P6" s="118" t="s">
        <v>72</v>
      </c>
      <c r="Q6" s="119"/>
      <c r="R6" s="112" t="s">
        <v>73</v>
      </c>
      <c r="S6" s="47" t="s">
        <v>53</v>
      </c>
    </row>
    <row r="7" spans="1:20" ht="27.75" customHeight="1" x14ac:dyDescent="0.2">
      <c r="A7" s="112"/>
      <c r="B7" s="112"/>
      <c r="C7" s="113" t="s">
        <v>57</v>
      </c>
      <c r="D7" s="113"/>
      <c r="E7" s="114" t="s">
        <v>61</v>
      </c>
      <c r="F7" s="114"/>
      <c r="G7" s="126" t="s">
        <v>62</v>
      </c>
      <c r="H7" s="127"/>
      <c r="I7" s="113" t="s">
        <v>59</v>
      </c>
      <c r="J7" s="113"/>
      <c r="K7" s="113"/>
      <c r="L7" s="116"/>
      <c r="M7" s="51" t="s">
        <v>71</v>
      </c>
      <c r="N7" s="120"/>
      <c r="O7" s="121"/>
      <c r="P7" s="120"/>
      <c r="Q7" s="121"/>
      <c r="R7" s="112"/>
      <c r="S7" s="47" t="s">
        <v>54</v>
      </c>
    </row>
    <row r="8" spans="1:20" ht="15" x14ac:dyDescent="0.2">
      <c r="A8" s="112"/>
      <c r="B8" s="112"/>
      <c r="C8" s="43" t="s">
        <v>4</v>
      </c>
      <c r="D8" s="43">
        <v>2</v>
      </c>
      <c r="E8" s="43" t="s">
        <v>4</v>
      </c>
      <c r="F8" s="43">
        <v>6</v>
      </c>
      <c r="G8" s="43" t="s">
        <v>4</v>
      </c>
      <c r="H8" s="43">
        <v>6</v>
      </c>
      <c r="I8" s="43" t="s">
        <v>4</v>
      </c>
      <c r="J8" s="43">
        <v>2</v>
      </c>
      <c r="K8" s="113"/>
      <c r="L8" s="117"/>
      <c r="M8" s="51" t="s">
        <v>26</v>
      </c>
      <c r="N8" s="51" t="s">
        <v>10</v>
      </c>
      <c r="O8" s="51" t="s">
        <v>3</v>
      </c>
      <c r="P8" s="51" t="s">
        <v>10</v>
      </c>
      <c r="Q8" s="51" t="s">
        <v>3</v>
      </c>
      <c r="R8" s="112"/>
      <c r="S8" s="48">
        <v>6</v>
      </c>
    </row>
    <row r="9" spans="1:20" ht="26.25" customHeight="1" x14ac:dyDescent="0.2">
      <c r="A9" s="47">
        <v>1</v>
      </c>
      <c r="B9" s="57" t="s">
        <v>44</v>
      </c>
      <c r="C9" s="56" t="s">
        <v>55</v>
      </c>
      <c r="D9" s="56">
        <f t="shared" ref="D9" si="0">IF(C9="AA",10, IF(C9="AB",9, IF(C9="BB",8, IF(C9="BC",7,IF(C9="CC",6, IF(C9="CD",5, IF(C9="DD",4,IF(C9="F",0))))))))</f>
        <v>10</v>
      </c>
      <c r="E9" s="56" t="s">
        <v>55</v>
      </c>
      <c r="F9" s="56">
        <f t="shared" ref="F9" si="1">IF(E9="AA",10, IF(E9="AB",9, IF(E9="BB",8, IF(E9="BC",7,IF(E9="CC",6, IF(E9="CD",5, IF(E9="DD",4,IF(E9="F",0))))))))</f>
        <v>10</v>
      </c>
      <c r="G9" s="56" t="s">
        <v>55</v>
      </c>
      <c r="H9" s="56">
        <f t="shared" ref="H9" si="2">IF(G9="AA",10, IF(G9="AB",9, IF(G9="BB",8, IF(G9="BC",7,IF(G9="CC",6, IF(G9="CD",5, IF(G9="DD",4,IF(G9="F",0))))))))</f>
        <v>10</v>
      </c>
      <c r="I9" s="56" t="s">
        <v>55</v>
      </c>
      <c r="J9" s="56">
        <f t="shared" ref="J9" si="3">IF(I9="AA",10, IF(I9="AB",9, IF(I9="BB",8, IF(I9="BC",7,IF(I9="CC",6, IF(I9="CD",5, IF(I9="DD",4,IF(I9="F",0))))))))</f>
        <v>10</v>
      </c>
      <c r="K9" s="44">
        <v>16</v>
      </c>
      <c r="L9" s="44">
        <f xml:space="preserve"> (D9*2+F9*6+H9*6+J9*2)</f>
        <v>160</v>
      </c>
      <c r="M9" s="58">
        <f>L9/K9</f>
        <v>10</v>
      </c>
      <c r="N9" s="44">
        <v>18</v>
      </c>
      <c r="O9" s="44">
        <v>180</v>
      </c>
      <c r="P9" s="44">
        <v>18</v>
      </c>
      <c r="Q9" s="44">
        <v>180</v>
      </c>
      <c r="R9" s="45">
        <f>(L9+O9+Q9)/(K9+N9+P9)</f>
        <v>10</v>
      </c>
      <c r="S9" s="49" t="str">
        <f t="shared" ref="S9" si="4">IF(R9&lt;6,"***","-")</f>
        <v>-</v>
      </c>
    </row>
    <row r="10" spans="1:20" ht="20.25" x14ac:dyDescent="0.3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</row>
    <row r="11" spans="1:20" ht="20.25" x14ac:dyDescent="0.3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</row>
    <row r="12" spans="1:20" ht="20.25" customHeight="1" x14ac:dyDescent="0.3">
      <c r="A12" s="46"/>
      <c r="B12" s="54" t="s">
        <v>6</v>
      </c>
      <c r="C12" s="125" t="s">
        <v>81</v>
      </c>
      <c r="D12" s="125"/>
      <c r="E12" s="125"/>
      <c r="F12" s="59" t="s">
        <v>82</v>
      </c>
      <c r="G12" s="59"/>
      <c r="H12" s="59"/>
      <c r="I12" s="50"/>
      <c r="J12" s="124"/>
      <c r="K12" s="124"/>
      <c r="L12" s="124" t="s">
        <v>22</v>
      </c>
      <c r="M12" s="124"/>
      <c r="P12" s="55" t="s">
        <v>31</v>
      </c>
      <c r="S12" s="53"/>
    </row>
    <row r="13" spans="1:20" ht="20.25" x14ac:dyDescent="0.3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 t="s">
        <v>5</v>
      </c>
      <c r="N13" s="46"/>
      <c r="O13" s="46" t="s">
        <v>5</v>
      </c>
      <c r="P13" s="46"/>
      <c r="Q13" s="46"/>
      <c r="R13" s="46"/>
      <c r="S13" s="46"/>
    </row>
    <row r="14" spans="1:20" ht="20.25" x14ac:dyDescent="0.3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</row>
    <row r="15" spans="1:20" ht="20.25" x14ac:dyDescent="0.3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</row>
    <row r="16" spans="1:20" ht="20.25" x14ac:dyDescent="0.3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</row>
    <row r="17" spans="1:19" ht="20.25" x14ac:dyDescent="0.3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</row>
    <row r="18" spans="1:19" ht="20.25" x14ac:dyDescent="0.3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</row>
    <row r="19" spans="1:19" ht="20.25" x14ac:dyDescent="0.3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</row>
    <row r="20" spans="1:19" ht="20.25" x14ac:dyDescent="0.3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</row>
    <row r="21" spans="1:19" ht="20.25" x14ac:dyDescent="0.3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</row>
    <row r="22" spans="1:19" ht="20.25" x14ac:dyDescent="0.3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</row>
    <row r="23" spans="1:19" ht="20.25" x14ac:dyDescent="0.3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</row>
    <row r="24" spans="1:19" ht="20.25" x14ac:dyDescent="0.3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</row>
    <row r="25" spans="1:19" ht="20.25" x14ac:dyDescent="0.3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</row>
    <row r="26" spans="1:19" ht="20.25" x14ac:dyDescent="0.3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</row>
    <row r="27" spans="1:19" ht="20.25" x14ac:dyDescent="0.3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</row>
    <row r="28" spans="1:19" ht="20.25" x14ac:dyDescent="0.3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</row>
    <row r="29" spans="1:19" ht="20.25" x14ac:dyDescent="0.3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</row>
    <row r="30" spans="1:19" ht="20.25" x14ac:dyDescent="0.3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</row>
    <row r="31" spans="1:19" ht="20.25" x14ac:dyDescent="0.3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</row>
    <row r="32" spans="1:19" ht="20.25" x14ac:dyDescent="0.3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</row>
    <row r="33" spans="1:19" ht="20.25" x14ac:dyDescent="0.3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</row>
    <row r="34" spans="1:19" ht="20.25" x14ac:dyDescent="0.3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</row>
    <row r="35" spans="1:19" ht="20.25" x14ac:dyDescent="0.3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</row>
    <row r="36" spans="1:19" ht="20.25" x14ac:dyDescent="0.3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</row>
    <row r="37" spans="1:19" ht="20.25" x14ac:dyDescent="0.3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</sheetData>
  <mergeCells count="21">
    <mergeCell ref="L12:M12"/>
    <mergeCell ref="J12:K12"/>
    <mergeCell ref="C12:E12"/>
    <mergeCell ref="G7:H7"/>
    <mergeCell ref="C7:D7"/>
    <mergeCell ref="A3:T3"/>
    <mergeCell ref="A4:T4"/>
    <mergeCell ref="A5:T5"/>
    <mergeCell ref="A6:A8"/>
    <mergeCell ref="B6:B8"/>
    <mergeCell ref="E6:F6"/>
    <mergeCell ref="G6:H6"/>
    <mergeCell ref="K6:K8"/>
    <mergeCell ref="R6:R8"/>
    <mergeCell ref="E7:F7"/>
    <mergeCell ref="I7:J7"/>
    <mergeCell ref="L6:L8"/>
    <mergeCell ref="N6:O7"/>
    <mergeCell ref="P6:Q7"/>
    <mergeCell ref="C6:D6"/>
    <mergeCell ref="I6:J6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3rd sem PESE</vt:lpstr>
      <vt:lpstr>3rd sem CIA</vt:lpstr>
      <vt:lpstr>PT 3rd</vt:lpstr>
      <vt:lpstr>'3rd sem CIA'!Print_Area</vt:lpstr>
      <vt:lpstr>'3rd sem PESE'!Print_Area</vt:lpstr>
    </vt:vector>
  </TitlesOfParts>
  <Company>NITs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ACADEMIC</dc:creator>
  <cp:lastModifiedBy>Nits</cp:lastModifiedBy>
  <cp:lastPrinted>2018-12-20T09:37:09Z</cp:lastPrinted>
  <dcterms:created xsi:type="dcterms:W3CDTF">2001-12-31T20:45:48Z</dcterms:created>
  <dcterms:modified xsi:type="dcterms:W3CDTF">2018-12-21T07:10:05Z</dcterms:modified>
</cp:coreProperties>
</file>